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yra Martinez\Desktop\MAYRA\CLIENTES\AUSTROCARGA\2020 - 2021\"/>
    </mc:Choice>
  </mc:AlternateContent>
  <bookViews>
    <workbookView xWindow="0" yWindow="0" windowWidth="20490" windowHeight="7155" activeTab="2"/>
  </bookViews>
  <sheets>
    <sheet name="costos" sheetId="1" r:id="rId1"/>
    <sheet name="deducibles" sheetId="2" r:id="rId2"/>
    <sheet name="cobertura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F20" i="1"/>
  <c r="H19" i="1"/>
  <c r="H17" i="1"/>
  <c r="F17" i="1"/>
  <c r="C17" i="1"/>
  <c r="F14" i="1"/>
  <c r="H16" i="1"/>
  <c r="H14" i="1"/>
  <c r="H13" i="1"/>
  <c r="H11" i="1"/>
  <c r="H8" i="1"/>
  <c r="H9" i="1"/>
  <c r="H7" i="1"/>
  <c r="E21" i="1"/>
  <c r="C20" i="1"/>
  <c r="E19" i="1"/>
  <c r="C14" i="1"/>
  <c r="E16" i="1"/>
  <c r="E11" i="1"/>
  <c r="E8" i="1"/>
  <c r="E9" i="1"/>
  <c r="E7" i="1"/>
  <c r="E14" i="1" s="1"/>
  <c r="H20" i="1" l="1"/>
  <c r="E20" i="1" l="1"/>
  <c r="E17" i="1"/>
  <c r="E23" i="1" l="1"/>
  <c r="E22" i="1"/>
  <c r="E25" i="1" s="1"/>
  <c r="E26" i="1" s="1"/>
  <c r="E27" i="1" s="1"/>
  <c r="H22" i="1"/>
  <c r="H23" i="1"/>
  <c r="H25" i="1" s="1"/>
  <c r="H26" i="1" s="1"/>
  <c r="H27" i="1" s="1"/>
</calcChain>
</file>

<file path=xl/sharedStrings.xml><?xml version="1.0" encoding="utf-8"?>
<sst xmlns="http://schemas.openxmlformats.org/spreadsheetml/2006/main" count="119" uniqueCount="68">
  <si>
    <t>INCENDIO</t>
  </si>
  <si>
    <t>Edificio e Instalaciones</t>
  </si>
  <si>
    <t>Muebles y Enseres</t>
  </si>
  <si>
    <t>Insumos propios del giro del negocio</t>
  </si>
  <si>
    <t>AMPAROS ADICIONALES</t>
  </si>
  <si>
    <t>Gastos remocion de escombros</t>
  </si>
  <si>
    <t>Honorarios de Auditores</t>
  </si>
  <si>
    <t>TOTAL INCENDIO</t>
  </si>
  <si>
    <t>ROBO Y/O ASALTO</t>
  </si>
  <si>
    <t xml:space="preserve">Muebles, enseres y insumos </t>
  </si>
  <si>
    <t>TOTAL ROBO</t>
  </si>
  <si>
    <t>EQUIPO ELECTRONICO</t>
  </si>
  <si>
    <t>Equipos Fijos</t>
  </si>
  <si>
    <t>sin costo</t>
  </si>
  <si>
    <t>OBJETO ASEGURADO</t>
  </si>
  <si>
    <t>VALOR ASEGURADO</t>
  </si>
  <si>
    <t>TASA</t>
  </si>
  <si>
    <t>PRIMA</t>
  </si>
  <si>
    <t>CHUBB SEGUROS</t>
  </si>
  <si>
    <t>TOTAL EQUIPO ELECTRONICO</t>
  </si>
  <si>
    <t>PRIMA NETA TOTAL</t>
  </si>
  <si>
    <t>SUPER DE BANCOS 3,50%</t>
  </si>
  <si>
    <t>SEGURO CAMPESINO 0,50%</t>
  </si>
  <si>
    <t>DERECHO DE EMISION</t>
  </si>
  <si>
    <t>BASE IMPONIBLE</t>
  </si>
  <si>
    <t>IVA 12%</t>
  </si>
  <si>
    <t>PRIMA TOTAL</t>
  </si>
  <si>
    <t>RIESGO</t>
  </si>
  <si>
    <t>%</t>
  </si>
  <si>
    <t>APLICADO</t>
  </si>
  <si>
    <t>MÍNIMO</t>
  </si>
  <si>
    <t xml:space="preserve">Incendio   </t>
  </si>
  <si>
    <t>Lluvia e Inundación</t>
  </si>
  <si>
    <t>Valor del siniestro</t>
  </si>
  <si>
    <t>Rot. Vidrios</t>
  </si>
  <si>
    <t>Robo</t>
  </si>
  <si>
    <t>Equipo Electrónico</t>
  </si>
  <si>
    <t>Equipo Fijo</t>
  </si>
  <si>
    <t>Incendio y/o rayo</t>
  </si>
  <si>
    <t>Daños por agua</t>
  </si>
  <si>
    <t xml:space="preserve">Valor Asegurado </t>
  </si>
  <si>
    <t>Otros eventos</t>
  </si>
  <si>
    <t xml:space="preserve">Otros eventos </t>
  </si>
  <si>
    <t>robo y/o asalto</t>
  </si>
  <si>
    <t>Equipo electronico fijo</t>
  </si>
  <si>
    <t>Terremoto, temblor y/o erupción volcánica</t>
  </si>
  <si>
    <t>Lluvia e inundación</t>
  </si>
  <si>
    <t>Explosión</t>
  </si>
  <si>
    <t>Daños Maliciosos y vandalismo</t>
  </si>
  <si>
    <t>Cobertura Extendida</t>
  </si>
  <si>
    <t>Motín</t>
  </si>
  <si>
    <t>Huelgas</t>
  </si>
  <si>
    <t>Disturbios Laborales</t>
  </si>
  <si>
    <t>Colapso</t>
  </si>
  <si>
    <t xml:space="preserve">Anexo Todo Riesgo </t>
  </si>
  <si>
    <t>Si</t>
  </si>
  <si>
    <t>No</t>
  </si>
  <si>
    <t xml:space="preserve">Todo Riesgo </t>
  </si>
  <si>
    <t>EQUIPO ELECTRÓNICO</t>
  </si>
  <si>
    <t xml:space="preserve">SWEADEN SEGUROS </t>
  </si>
  <si>
    <t>Honorarios Arquitectos Ingenieros</t>
  </si>
  <si>
    <t>SWEADEN SEGUROS</t>
  </si>
  <si>
    <t>Terremoto y Catastroficos</t>
  </si>
  <si>
    <t>Valor Asegurado</t>
  </si>
  <si>
    <t>Valor Asegurado edificio y contenidos</t>
  </si>
  <si>
    <t>Terremoto, Temblor, Lluvia e Inundación</t>
  </si>
  <si>
    <t xml:space="preserve">COBERTURAS  </t>
  </si>
  <si>
    <t xml:space="preserve">Primer riesgo relativo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</si>
</sst>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$&quot;* #,##0.00_ ;_ &quot;$&quot;* \-#,##0.00_ ;_ &quot;$&quot;* &quot;-&quot;??_ ;_ @_ "/>
    <numFmt numFmtId="164" formatCode="&quot;$&quot;\ #,##0.00_);[Red]\(&quot;$&quot;\ 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Century Gothic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8">
    <xf numFmtId="0" fontId="0" fillId="0" borderId="0" xfId="0"/>
    <xf numFmtId="0" fontId="0" fillId="0" borderId="1" xfId="0" applyBorder="1"/>
    <xf numFmtId="10" fontId="0" fillId="0" borderId="1" xfId="0" applyNumberFormat="1" applyBorder="1"/>
    <xf numFmtId="0" fontId="2" fillId="0" borderId="1" xfId="0" applyFont="1" applyBorder="1"/>
    <xf numFmtId="9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6" xfId="1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9" fontId="5" fillId="0" borderId="9" xfId="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4" fontId="5" fillId="0" borderId="1" xfId="1" applyFont="1" applyBorder="1" applyAlignment="1">
      <alignment vertical="center"/>
    </xf>
    <xf numFmtId="44" fontId="5" fillId="0" borderId="9" xfId="1" applyFont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9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9" fontId="5" fillId="2" borderId="5" xfId="2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44" fontId="5" fillId="2" borderId="4" xfId="1" applyFont="1" applyFill="1" applyBorder="1" applyAlignment="1">
      <alignment horizontal="center" vertical="center" wrapText="1"/>
    </xf>
    <xf numFmtId="9" fontId="5" fillId="2" borderId="7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5" fillId="2" borderId="1" xfId="2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4" fontId="5" fillId="2" borderId="6" xfId="1" applyFont="1" applyFill="1" applyBorder="1" applyAlignment="1">
      <alignment horizontal="center" vertical="center"/>
    </xf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26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6" xfId="0" applyBorder="1"/>
    <xf numFmtId="44" fontId="0" fillId="0" borderId="7" xfId="1" applyFont="1" applyBorder="1"/>
    <xf numFmtId="44" fontId="0" fillId="0" borderId="6" xfId="1" applyFont="1" applyBorder="1"/>
    <xf numFmtId="44" fontId="2" fillId="0" borderId="6" xfId="1" applyFont="1" applyBorder="1"/>
    <xf numFmtId="44" fontId="2" fillId="0" borderId="7" xfId="1" applyFont="1" applyBorder="1"/>
    <xf numFmtId="44" fontId="2" fillId="0" borderId="27" xfId="1" applyFont="1" applyBorder="1"/>
    <xf numFmtId="0" fontId="2" fillId="0" borderId="0" xfId="0" applyFont="1" applyBorder="1"/>
    <xf numFmtId="44" fontId="2" fillId="0" borderId="24" xfId="0" applyNumberFormat="1" applyFont="1" applyBorder="1"/>
    <xf numFmtId="44" fontId="0" fillId="0" borderId="24" xfId="1" applyFont="1" applyBorder="1"/>
    <xf numFmtId="0" fontId="3" fillId="0" borderId="27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12" xfId="0" applyBorder="1"/>
    <xf numFmtId="0" fontId="0" fillId="0" borderId="6" xfId="0" applyBorder="1" applyAlignment="1">
      <alignment horizontal="center"/>
    </xf>
    <xf numFmtId="0" fontId="7" fillId="0" borderId="7" xfId="3" applyFont="1" applyBorder="1" applyAlignment="1">
      <alignment horizontal="left" vertical="center" wrapText="1"/>
    </xf>
    <xf numFmtId="0" fontId="7" fillId="0" borderId="11" xfId="3" applyFont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44" fontId="2" fillId="0" borderId="25" xfId="1" applyFont="1" applyBorder="1"/>
    <xf numFmtId="0" fontId="7" fillId="0" borderId="7" xfId="3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8" xfId="0" applyNumberFormat="1" applyBorder="1" applyAlignment="1"/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4" fontId="2" fillId="0" borderId="7" xfId="0" applyNumberFormat="1" applyFont="1" applyBorder="1"/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44" fontId="0" fillId="0" borderId="13" xfId="1" applyFont="1" applyBorder="1" applyAlignment="1">
      <alignment horizontal="center" vertical="center"/>
    </xf>
    <xf numFmtId="44" fontId="0" fillId="0" borderId="37" xfId="1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0" fillId="0" borderId="39" xfId="1" applyFont="1" applyBorder="1" applyAlignment="1">
      <alignment horizontal="center" vertical="center"/>
    </xf>
    <xf numFmtId="44" fontId="2" fillId="0" borderId="27" xfId="0" applyNumberFormat="1" applyFont="1" applyBorder="1"/>
    <xf numFmtId="10" fontId="0" fillId="0" borderId="14" xfId="0" applyNumberFormat="1" applyBorder="1" applyAlignment="1">
      <alignment horizontal="right" vertical="center"/>
    </xf>
    <xf numFmtId="10" fontId="0" fillId="0" borderId="38" xfId="0" applyNumberFormat="1" applyBorder="1" applyAlignment="1">
      <alignment horizontal="right" vertical="center"/>
    </xf>
    <xf numFmtId="10" fontId="0" fillId="0" borderId="1" xfId="0" applyNumberFormat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4" fillId="2" borderId="38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5" fillId="2" borderId="41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9" fontId="5" fillId="2" borderId="41" xfId="2" applyFont="1" applyFill="1" applyBorder="1" applyAlignment="1">
      <alignment horizontal="center" vertical="center"/>
    </xf>
    <xf numFmtId="9" fontId="5" fillId="2" borderId="38" xfId="2" applyFont="1" applyFill="1" applyBorder="1" applyAlignment="1">
      <alignment horizontal="center" vertical="center"/>
    </xf>
    <xf numFmtId="44" fontId="5" fillId="2" borderId="42" xfId="1" applyFont="1" applyFill="1" applyBorder="1" applyAlignment="1">
      <alignment horizontal="center" vertical="center"/>
    </xf>
    <xf numFmtId="44" fontId="5" fillId="2" borderId="39" xfId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5" fillId="2" borderId="14" xfId="2" applyFont="1" applyFill="1" applyBorder="1" applyAlignment="1">
      <alignment horizontal="center" vertical="center"/>
    </xf>
    <xf numFmtId="9" fontId="5" fillId="2" borderId="3" xfId="2" applyFont="1" applyFill="1" applyBorder="1" applyAlignment="1">
      <alignment horizontal="center" vertical="center"/>
    </xf>
    <xf numFmtId="44" fontId="5" fillId="2" borderId="15" xfId="1" applyFont="1" applyFill="1" applyBorder="1" applyAlignment="1">
      <alignment horizontal="center" vertical="center"/>
    </xf>
    <xf numFmtId="44" fontId="5" fillId="2" borderId="43" xfId="1" applyFont="1" applyFill="1" applyBorder="1" applyAlignment="1">
      <alignment horizontal="center" vertical="center"/>
    </xf>
    <xf numFmtId="0" fontId="2" fillId="0" borderId="29" xfId="0" applyFont="1" applyBorder="1"/>
    <xf numFmtId="0" fontId="4" fillId="2" borderId="5" xfId="0" applyFont="1" applyFill="1" applyBorder="1" applyAlignment="1">
      <alignment horizontal="left" vertical="center" wrapText="1"/>
    </xf>
    <xf numFmtId="0" fontId="8" fillId="2" borderId="5" xfId="3" applyFont="1" applyFill="1" applyBorder="1" applyAlignment="1">
      <alignment horizontal="left" vertical="center" wrapText="1"/>
    </xf>
    <xf numFmtId="0" fontId="8" fillId="2" borderId="7" xfId="3" applyFont="1" applyFill="1" applyBorder="1" applyAlignment="1">
      <alignment horizontal="justify" wrapText="1"/>
    </xf>
    <xf numFmtId="0" fontId="0" fillId="0" borderId="38" xfId="0" applyBorder="1"/>
    <xf numFmtId="0" fontId="0" fillId="0" borderId="39" xfId="0" applyBorder="1"/>
    <xf numFmtId="0" fontId="2" fillId="4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7"/>
  <sheetViews>
    <sheetView topLeftCell="A8" zoomScale="96" zoomScaleNormal="96" workbookViewId="0">
      <selection activeCell="H23" sqref="H23"/>
    </sheetView>
  </sheetViews>
  <sheetFormatPr baseColWidth="10" defaultRowHeight="15" x14ac:dyDescent="0.25"/>
  <cols>
    <col min="2" max="2" width="47" customWidth="1"/>
    <col min="3" max="3" width="15.42578125" customWidth="1"/>
    <col min="6" max="6" width="14.28515625" customWidth="1"/>
  </cols>
  <sheetData>
    <row r="3" spans="2:8" ht="15.75" thickBot="1" x14ac:dyDescent="0.3"/>
    <row r="4" spans="2:8" x14ac:dyDescent="0.25">
      <c r="C4" s="69" t="s">
        <v>18</v>
      </c>
      <c r="D4" s="70"/>
      <c r="E4" s="71"/>
      <c r="F4" s="72" t="s">
        <v>59</v>
      </c>
      <c r="G4" s="73"/>
      <c r="H4" s="74"/>
    </row>
    <row r="5" spans="2:8" ht="45" x14ac:dyDescent="0.25">
      <c r="B5" s="56" t="s">
        <v>14</v>
      </c>
      <c r="C5" s="34" t="s">
        <v>15</v>
      </c>
      <c r="D5" s="17" t="s">
        <v>16</v>
      </c>
      <c r="E5" s="35" t="s">
        <v>17</v>
      </c>
      <c r="F5" s="34" t="s">
        <v>15</v>
      </c>
      <c r="G5" s="17" t="s">
        <v>16</v>
      </c>
      <c r="H5" s="35" t="s">
        <v>17</v>
      </c>
    </row>
    <row r="6" spans="2:8" x14ac:dyDescent="0.25">
      <c r="B6" s="32" t="s">
        <v>0</v>
      </c>
      <c r="C6" s="36"/>
      <c r="D6" s="1"/>
      <c r="E6" s="37"/>
      <c r="F6" s="36"/>
      <c r="G6" s="1"/>
      <c r="H6" s="37"/>
    </row>
    <row r="7" spans="2:8" x14ac:dyDescent="0.25">
      <c r="B7" s="30" t="s">
        <v>1</v>
      </c>
      <c r="C7" s="38">
        <v>40000</v>
      </c>
      <c r="D7" s="2">
        <v>2E-3</v>
      </c>
      <c r="E7" s="39">
        <f>(((C7*D7)/365)*366)</f>
        <v>80.219178082191775</v>
      </c>
      <c r="F7" s="38">
        <v>40000</v>
      </c>
      <c r="G7" s="2">
        <v>2E-3</v>
      </c>
      <c r="H7" s="39">
        <f>(((F7*G7)/365)*366)</f>
        <v>80.219178082191775</v>
      </c>
    </row>
    <row r="8" spans="2:8" x14ac:dyDescent="0.25">
      <c r="B8" s="30" t="s">
        <v>2</v>
      </c>
      <c r="C8" s="38">
        <v>4123.4799999999996</v>
      </c>
      <c r="D8" s="2">
        <v>2E-3</v>
      </c>
      <c r="E8" s="39">
        <f t="shared" ref="E8:E11" si="0">(((C8*D8)/365)*366)</f>
        <v>8.2695544109589036</v>
      </c>
      <c r="F8" s="38">
        <v>4123.4799999999996</v>
      </c>
      <c r="G8" s="2">
        <v>2E-3</v>
      </c>
      <c r="H8" s="39">
        <f t="shared" ref="H8:H9" si="1">(((F8*G8)/365)*366)</f>
        <v>8.2695544109589036</v>
      </c>
    </row>
    <row r="9" spans="2:8" x14ac:dyDescent="0.25">
      <c r="B9" s="30" t="s">
        <v>3</v>
      </c>
      <c r="C9" s="38">
        <v>113531.16</v>
      </c>
      <c r="D9" s="2">
        <v>2E-3</v>
      </c>
      <c r="E9" s="39">
        <f t="shared" si="0"/>
        <v>227.68440854794522</v>
      </c>
      <c r="F9" s="38">
        <v>113531.16</v>
      </c>
      <c r="G9" s="2">
        <v>2E-3</v>
      </c>
      <c r="H9" s="39">
        <f t="shared" si="1"/>
        <v>227.68440854794522</v>
      </c>
    </row>
    <row r="10" spans="2:8" x14ac:dyDescent="0.25">
      <c r="B10" s="31" t="s">
        <v>4</v>
      </c>
      <c r="C10" s="38"/>
      <c r="D10" s="1"/>
      <c r="E10" s="39"/>
      <c r="F10" s="38"/>
      <c r="G10" s="1"/>
      <c r="H10" s="39"/>
    </row>
    <row r="11" spans="2:8" x14ac:dyDescent="0.25">
      <c r="B11" s="30" t="s">
        <v>6</v>
      </c>
      <c r="C11" s="38">
        <v>5000</v>
      </c>
      <c r="D11" s="63">
        <v>5.0000000000000001E-3</v>
      </c>
      <c r="E11" s="39">
        <f t="shared" si="0"/>
        <v>25.06849315068493</v>
      </c>
      <c r="F11" s="75">
        <v>5000</v>
      </c>
      <c r="G11" s="80">
        <v>2E-3</v>
      </c>
      <c r="H11" s="77">
        <f>(((F11*G11)/365)*366)</f>
        <v>10.027397260273972</v>
      </c>
    </row>
    <row r="12" spans="2:8" x14ac:dyDescent="0.25">
      <c r="B12" s="30" t="s">
        <v>60</v>
      </c>
      <c r="C12" s="38">
        <v>5000</v>
      </c>
      <c r="D12" s="64" t="s">
        <v>13</v>
      </c>
      <c r="E12" s="65"/>
      <c r="F12" s="76"/>
      <c r="G12" s="81"/>
      <c r="H12" s="78"/>
    </row>
    <row r="13" spans="2:8" x14ac:dyDescent="0.25">
      <c r="B13" s="30" t="s">
        <v>5</v>
      </c>
      <c r="C13" s="38">
        <v>10000</v>
      </c>
      <c r="D13" s="66"/>
      <c r="E13" s="67"/>
      <c r="F13" s="38">
        <v>5000</v>
      </c>
      <c r="G13" s="82">
        <v>2E-3</v>
      </c>
      <c r="H13" s="39">
        <f>(((F13*G13)/365)*366)</f>
        <v>10.027397260273972</v>
      </c>
    </row>
    <row r="14" spans="2:8" x14ac:dyDescent="0.25">
      <c r="B14" s="31" t="s">
        <v>7</v>
      </c>
      <c r="C14" s="68">
        <f>SUM(C7:C13)</f>
        <v>177654.64</v>
      </c>
      <c r="D14" s="3"/>
      <c r="E14" s="40">
        <f>E7+E8+E9+E11</f>
        <v>341.2416341917808</v>
      </c>
      <c r="F14" s="68">
        <f>SUM(F7:F13)</f>
        <v>167654.64000000001</v>
      </c>
      <c r="G14" s="3"/>
      <c r="H14" s="40">
        <f>SUM(H7:H13)</f>
        <v>336.22793556164385</v>
      </c>
    </row>
    <row r="15" spans="2:8" x14ac:dyDescent="0.25">
      <c r="B15" s="32" t="s">
        <v>8</v>
      </c>
      <c r="C15" s="38"/>
      <c r="D15" s="1"/>
      <c r="E15" s="39"/>
      <c r="F15" s="38"/>
      <c r="G15" s="1"/>
      <c r="H15" s="39"/>
    </row>
    <row r="16" spans="2:8" x14ac:dyDescent="0.25">
      <c r="B16" s="30" t="s">
        <v>9</v>
      </c>
      <c r="C16" s="38">
        <v>30000</v>
      </c>
      <c r="D16" s="2">
        <v>0.01</v>
      </c>
      <c r="E16" s="39">
        <f t="shared" ref="E16" si="2">(((C16*D16)/365)*366)</f>
        <v>300.82191780821915</v>
      </c>
      <c r="F16" s="38">
        <v>30000</v>
      </c>
      <c r="G16" s="2">
        <v>1.2E-2</v>
      </c>
      <c r="H16" s="39">
        <f>(((F16*G16)/365)*366)</f>
        <v>360.98630136986299</v>
      </c>
    </row>
    <row r="17" spans="2:8" x14ac:dyDescent="0.25">
      <c r="B17" s="31" t="s">
        <v>10</v>
      </c>
      <c r="C17" s="41">
        <f>C16</f>
        <v>30000</v>
      </c>
      <c r="D17" s="3"/>
      <c r="E17" s="40">
        <f>+E16</f>
        <v>300.82191780821915</v>
      </c>
      <c r="F17" s="41">
        <f>F16</f>
        <v>30000</v>
      </c>
      <c r="G17" s="3"/>
      <c r="H17" s="40">
        <f>H16</f>
        <v>360.98630136986299</v>
      </c>
    </row>
    <row r="18" spans="2:8" x14ac:dyDescent="0.25">
      <c r="B18" s="32" t="s">
        <v>11</v>
      </c>
      <c r="C18" s="38"/>
      <c r="D18" s="1"/>
      <c r="E18" s="39"/>
      <c r="F18" s="38"/>
      <c r="G18" s="1"/>
      <c r="H18" s="39"/>
    </row>
    <row r="19" spans="2:8" x14ac:dyDescent="0.25">
      <c r="B19" s="30" t="s">
        <v>12</v>
      </c>
      <c r="C19" s="38">
        <v>5313.6</v>
      </c>
      <c r="D19" s="2">
        <v>8.9999999999999993E-3</v>
      </c>
      <c r="E19" s="39">
        <f t="shared" ref="E19" si="3">(((C19*D19)/365)*366)</f>
        <v>47.953420273972604</v>
      </c>
      <c r="F19" s="38">
        <v>5313.6</v>
      </c>
      <c r="G19" s="2">
        <v>1.5100000000000001E-2</v>
      </c>
      <c r="H19" s="39">
        <f>(((F19*G19)/365)*366)</f>
        <v>80.455182904109606</v>
      </c>
    </row>
    <row r="20" spans="2:8" x14ac:dyDescent="0.25">
      <c r="B20" s="33" t="s">
        <v>19</v>
      </c>
      <c r="C20" s="42">
        <f>C19</f>
        <v>5313.6</v>
      </c>
      <c r="D20" s="43"/>
      <c r="E20" s="44">
        <f>+E19</f>
        <v>47.953420273972604</v>
      </c>
      <c r="F20" s="79">
        <f>F19</f>
        <v>5313.6</v>
      </c>
      <c r="G20" s="43"/>
      <c r="H20" s="44">
        <f>+H19</f>
        <v>80.455182904109606</v>
      </c>
    </row>
    <row r="21" spans="2:8" x14ac:dyDescent="0.25">
      <c r="B21" s="46" t="s">
        <v>20</v>
      </c>
      <c r="C21" s="59"/>
      <c r="D21" s="60"/>
      <c r="E21" s="45">
        <f>E20+E17+E14</f>
        <v>690.01697227397256</v>
      </c>
      <c r="F21" s="59"/>
      <c r="G21" s="60"/>
      <c r="H21" s="45">
        <f>H20+H17+H14</f>
        <v>777.66941983561651</v>
      </c>
    </row>
    <row r="22" spans="2:8" x14ac:dyDescent="0.25">
      <c r="B22" s="46" t="s">
        <v>21</v>
      </c>
      <c r="C22" s="59"/>
      <c r="D22" s="60"/>
      <c r="E22" s="45">
        <f>+E21*3.5%</f>
        <v>24.15059402958904</v>
      </c>
      <c r="F22" s="59"/>
      <c r="G22" s="60"/>
      <c r="H22" s="45">
        <f>+H21*3.5%</f>
        <v>27.218429694246581</v>
      </c>
    </row>
    <row r="23" spans="2:8" x14ac:dyDescent="0.25">
      <c r="B23" s="46" t="s">
        <v>22</v>
      </c>
      <c r="C23" s="59"/>
      <c r="D23" s="60"/>
      <c r="E23" s="45">
        <f>+E21*0.5%</f>
        <v>3.4500848613698629</v>
      </c>
      <c r="F23" s="59"/>
      <c r="G23" s="60"/>
      <c r="H23" s="45">
        <f>+H21*0.5%</f>
        <v>3.8883470991780826</v>
      </c>
    </row>
    <row r="24" spans="2:8" x14ac:dyDescent="0.25">
      <c r="B24" s="46" t="s">
        <v>23</v>
      </c>
      <c r="C24" s="59"/>
      <c r="D24" s="60"/>
      <c r="E24" s="45">
        <v>3</v>
      </c>
      <c r="F24" s="59"/>
      <c r="G24" s="60"/>
      <c r="H24" s="45">
        <v>3</v>
      </c>
    </row>
    <row r="25" spans="2:8" x14ac:dyDescent="0.25">
      <c r="B25" s="46" t="s">
        <v>24</v>
      </c>
      <c r="C25" s="59"/>
      <c r="D25" s="60"/>
      <c r="E25" s="45">
        <f>SUM(E21:E24)</f>
        <v>720.61765116493143</v>
      </c>
      <c r="F25" s="59"/>
      <c r="G25" s="60"/>
      <c r="H25" s="45">
        <f>SUM(H21:H24)</f>
        <v>811.77619662904112</v>
      </c>
    </row>
    <row r="26" spans="2:8" x14ac:dyDescent="0.25">
      <c r="B26" s="46" t="s">
        <v>25</v>
      </c>
      <c r="C26" s="59"/>
      <c r="D26" s="60"/>
      <c r="E26" s="45">
        <f>+E25*12%</f>
        <v>86.47411813979177</v>
      </c>
      <c r="F26" s="59"/>
      <c r="G26" s="60"/>
      <c r="H26" s="45">
        <f>+H25*12%</f>
        <v>97.413143595484925</v>
      </c>
    </row>
    <row r="27" spans="2:8" ht="15.75" thickBot="1" x14ac:dyDescent="0.3">
      <c r="B27" s="47" t="s">
        <v>26</v>
      </c>
      <c r="C27" s="61"/>
      <c r="D27" s="62"/>
      <c r="E27" s="57">
        <f>+E26+E25</f>
        <v>807.09176930472324</v>
      </c>
      <c r="F27" s="61"/>
      <c r="G27" s="62"/>
      <c r="H27" s="57">
        <f>+H26+H25</f>
        <v>909.18934022452606</v>
      </c>
    </row>
  </sheetData>
  <mergeCells count="8">
    <mergeCell ref="C4:E4"/>
    <mergeCell ref="F4:H4"/>
    <mergeCell ref="F21:G27"/>
    <mergeCell ref="C21:D27"/>
    <mergeCell ref="D12:E13"/>
    <mergeCell ref="F11:F12"/>
    <mergeCell ref="G11:G12"/>
    <mergeCell ref="H11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opLeftCell="A2" workbookViewId="0">
      <selection activeCell="I15" sqref="I15"/>
    </sheetView>
  </sheetViews>
  <sheetFormatPr baseColWidth="10" defaultRowHeight="15" x14ac:dyDescent="0.25"/>
  <cols>
    <col min="2" max="2" width="16.28515625" customWidth="1"/>
    <col min="9" max="9" width="11.140625" customWidth="1"/>
  </cols>
  <sheetData>
    <row r="1" spans="2:9" ht="15.75" thickBot="1" x14ac:dyDescent="0.3"/>
    <row r="2" spans="2:9" ht="15.75" thickBot="1" x14ac:dyDescent="0.3">
      <c r="B2" s="91" t="s">
        <v>18</v>
      </c>
      <c r="C2" s="92"/>
      <c r="D2" s="92"/>
      <c r="E2" s="92"/>
      <c r="F2" s="95" t="s">
        <v>61</v>
      </c>
      <c r="G2" s="96"/>
      <c r="H2" s="96"/>
      <c r="I2" s="97"/>
    </row>
    <row r="3" spans="2:9" x14ac:dyDescent="0.25">
      <c r="B3" s="83" t="s">
        <v>27</v>
      </c>
      <c r="C3" s="84" t="s">
        <v>28</v>
      </c>
      <c r="D3" s="84" t="s">
        <v>29</v>
      </c>
      <c r="E3" s="84" t="s">
        <v>30</v>
      </c>
      <c r="F3" s="93" t="s">
        <v>27</v>
      </c>
      <c r="G3" s="93" t="s">
        <v>28</v>
      </c>
      <c r="H3" s="93" t="s">
        <v>29</v>
      </c>
      <c r="I3" s="94" t="s">
        <v>30</v>
      </c>
    </row>
    <row r="4" spans="2:9" ht="15.75" thickBot="1" x14ac:dyDescent="0.3">
      <c r="B4" s="85" t="s">
        <v>31</v>
      </c>
      <c r="C4" s="86"/>
      <c r="D4" s="86"/>
      <c r="E4" s="86"/>
      <c r="F4" s="86"/>
      <c r="G4" s="86"/>
      <c r="H4" s="86"/>
      <c r="I4" s="86"/>
    </row>
    <row r="5" spans="2:9" ht="22.5" x14ac:dyDescent="0.25">
      <c r="B5" s="18" t="s">
        <v>62</v>
      </c>
      <c r="C5" s="20">
        <v>0.02</v>
      </c>
      <c r="D5" s="21" t="s">
        <v>63</v>
      </c>
      <c r="E5" s="22">
        <v>500</v>
      </c>
      <c r="F5" s="98" t="s">
        <v>65</v>
      </c>
      <c r="G5" s="100">
        <v>0.02</v>
      </c>
      <c r="H5" s="98" t="s">
        <v>40</v>
      </c>
      <c r="I5" s="102">
        <v>600</v>
      </c>
    </row>
    <row r="6" spans="2:9" ht="45" x14ac:dyDescent="0.25">
      <c r="B6" s="18" t="s">
        <v>32</v>
      </c>
      <c r="C6" s="23">
        <v>0.01</v>
      </c>
      <c r="D6" s="24" t="s">
        <v>64</v>
      </c>
      <c r="E6" s="25">
        <v>500</v>
      </c>
      <c r="F6" s="99"/>
      <c r="G6" s="101"/>
      <c r="H6" s="99"/>
      <c r="I6" s="103"/>
    </row>
    <row r="7" spans="2:9" ht="22.5" x14ac:dyDescent="0.25">
      <c r="B7" s="18" t="s">
        <v>41</v>
      </c>
      <c r="C7" s="23">
        <v>0.1</v>
      </c>
      <c r="D7" s="24" t="s">
        <v>33</v>
      </c>
      <c r="E7" s="28">
        <v>500</v>
      </c>
      <c r="F7" s="104" t="s">
        <v>42</v>
      </c>
      <c r="G7" s="106">
        <v>0.1</v>
      </c>
      <c r="H7" s="104" t="s">
        <v>33</v>
      </c>
      <c r="I7" s="108">
        <v>100</v>
      </c>
    </row>
    <row r="8" spans="2:9" ht="22.5" x14ac:dyDescent="0.25">
      <c r="B8" s="18" t="s">
        <v>38</v>
      </c>
      <c r="C8" s="23">
        <v>0.1</v>
      </c>
      <c r="D8" s="24" t="s">
        <v>33</v>
      </c>
      <c r="E8" s="28">
        <v>500</v>
      </c>
      <c r="F8" s="105"/>
      <c r="G8" s="107"/>
      <c r="H8" s="105"/>
      <c r="I8" s="109"/>
    </row>
    <row r="9" spans="2:9" ht="22.5" x14ac:dyDescent="0.25">
      <c r="B9" s="19" t="s">
        <v>39</v>
      </c>
      <c r="C9" s="23">
        <v>0.1</v>
      </c>
      <c r="D9" s="24" t="s">
        <v>33</v>
      </c>
      <c r="E9" s="28">
        <v>500</v>
      </c>
      <c r="F9" s="99"/>
      <c r="G9" s="101"/>
      <c r="H9" s="99"/>
      <c r="I9" s="103"/>
    </row>
    <row r="10" spans="2:9" ht="23.25" thickBot="1" x14ac:dyDescent="0.3">
      <c r="B10" s="18" t="s">
        <v>34</v>
      </c>
      <c r="C10" s="23">
        <v>0.1</v>
      </c>
      <c r="D10" s="24" t="s">
        <v>33</v>
      </c>
      <c r="E10" s="28">
        <v>100</v>
      </c>
      <c r="F10" s="26" t="s">
        <v>34</v>
      </c>
      <c r="G10" s="27">
        <v>0.1</v>
      </c>
      <c r="H10" s="24" t="s">
        <v>33</v>
      </c>
      <c r="I10" s="29">
        <v>100</v>
      </c>
    </row>
    <row r="11" spans="2:9" x14ac:dyDescent="0.25">
      <c r="B11" s="87" t="s">
        <v>35</v>
      </c>
      <c r="C11" s="88"/>
      <c r="D11" s="88"/>
      <c r="E11" s="88"/>
      <c r="F11" s="88"/>
      <c r="G11" s="88"/>
      <c r="H11" s="88"/>
      <c r="I11" s="88"/>
    </row>
    <row r="12" spans="2:9" ht="22.5" x14ac:dyDescent="0.25">
      <c r="B12" s="8" t="s">
        <v>43</v>
      </c>
      <c r="C12" s="4">
        <v>0.1</v>
      </c>
      <c r="D12" s="5" t="s">
        <v>33</v>
      </c>
      <c r="E12" s="12">
        <v>250</v>
      </c>
      <c r="F12" s="11" t="s">
        <v>43</v>
      </c>
      <c r="G12" s="4">
        <v>0.1</v>
      </c>
      <c r="H12" s="5" t="s">
        <v>33</v>
      </c>
      <c r="I12" s="6">
        <v>350</v>
      </c>
    </row>
    <row r="13" spans="2:9" x14ac:dyDescent="0.25">
      <c r="B13" s="89" t="s">
        <v>36</v>
      </c>
      <c r="C13" s="90"/>
      <c r="D13" s="90"/>
      <c r="E13" s="90"/>
      <c r="F13" s="90"/>
      <c r="G13" s="90"/>
      <c r="H13" s="90"/>
      <c r="I13" s="90"/>
    </row>
    <row r="14" spans="2:9" ht="23.25" thickBot="1" x14ac:dyDescent="0.3">
      <c r="B14" s="9" t="s">
        <v>44</v>
      </c>
      <c r="C14" s="10">
        <v>0.1</v>
      </c>
      <c r="D14" s="7" t="s">
        <v>33</v>
      </c>
      <c r="E14" s="13">
        <v>200</v>
      </c>
      <c r="F14" s="14" t="s">
        <v>37</v>
      </c>
      <c r="G14" s="15">
        <v>0.1</v>
      </c>
      <c r="H14" s="7" t="s">
        <v>33</v>
      </c>
      <c r="I14" s="16">
        <v>250</v>
      </c>
    </row>
  </sheetData>
  <mergeCells count="13">
    <mergeCell ref="F5:F6"/>
    <mergeCell ref="G5:G6"/>
    <mergeCell ref="H5:H6"/>
    <mergeCell ref="I5:I6"/>
    <mergeCell ref="F7:F9"/>
    <mergeCell ref="G7:G9"/>
    <mergeCell ref="H7:H9"/>
    <mergeCell ref="I7:I9"/>
    <mergeCell ref="B2:E2"/>
    <mergeCell ref="F2:I2"/>
    <mergeCell ref="B13:I13"/>
    <mergeCell ref="B11:I11"/>
    <mergeCell ref="B4:I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tabSelected="1" workbookViewId="0">
      <selection activeCell="E12" sqref="E12"/>
    </sheetView>
  </sheetViews>
  <sheetFormatPr baseColWidth="10" defaultRowHeight="15" x14ac:dyDescent="0.25"/>
  <cols>
    <col min="2" max="2" width="30.140625" bestFit="1" customWidth="1"/>
    <col min="3" max="3" width="16.140625" bestFit="1" customWidth="1"/>
    <col min="4" max="4" width="19" bestFit="1" customWidth="1"/>
  </cols>
  <sheetData>
    <row r="1" spans="2:4" ht="15.75" thickBot="1" x14ac:dyDescent="0.3"/>
    <row r="2" spans="2:4" ht="15.75" thickBot="1" x14ac:dyDescent="0.3">
      <c r="B2" s="110" t="s">
        <v>66</v>
      </c>
      <c r="C2" s="116" t="s">
        <v>18</v>
      </c>
      <c r="D2" s="117" t="s">
        <v>61</v>
      </c>
    </row>
    <row r="3" spans="2:4" x14ac:dyDescent="0.25">
      <c r="B3" s="111" t="s">
        <v>0</v>
      </c>
      <c r="C3" s="114"/>
      <c r="D3" s="115"/>
    </row>
    <row r="4" spans="2:4" x14ac:dyDescent="0.25">
      <c r="B4" s="8" t="s">
        <v>38</v>
      </c>
      <c r="C4" s="48" t="s">
        <v>55</v>
      </c>
      <c r="D4" s="51" t="s">
        <v>55</v>
      </c>
    </row>
    <row r="5" spans="2:4" x14ac:dyDescent="0.25">
      <c r="B5" s="8" t="s">
        <v>45</v>
      </c>
      <c r="C5" s="48" t="s">
        <v>55</v>
      </c>
      <c r="D5" s="51" t="s">
        <v>55</v>
      </c>
    </row>
    <row r="6" spans="2:4" x14ac:dyDescent="0.25">
      <c r="B6" s="52" t="s">
        <v>46</v>
      </c>
      <c r="C6" s="48" t="s">
        <v>55</v>
      </c>
      <c r="D6" s="51" t="s">
        <v>55</v>
      </c>
    </row>
    <row r="7" spans="2:4" x14ac:dyDescent="0.25">
      <c r="B7" s="52" t="s">
        <v>39</v>
      </c>
      <c r="C7" s="48" t="s">
        <v>55</v>
      </c>
      <c r="D7" s="51" t="s">
        <v>55</v>
      </c>
    </row>
    <row r="8" spans="2:4" x14ac:dyDescent="0.25">
      <c r="B8" s="52" t="s">
        <v>47</v>
      </c>
      <c r="C8" s="48" t="s">
        <v>55</v>
      </c>
      <c r="D8" s="51" t="s">
        <v>55</v>
      </c>
    </row>
    <row r="9" spans="2:4" x14ac:dyDescent="0.25">
      <c r="B9" s="52" t="s">
        <v>48</v>
      </c>
      <c r="C9" s="48" t="s">
        <v>55</v>
      </c>
      <c r="D9" s="51" t="s">
        <v>55</v>
      </c>
    </row>
    <row r="10" spans="2:4" x14ac:dyDescent="0.25">
      <c r="B10" s="52" t="s">
        <v>49</v>
      </c>
      <c r="C10" s="48" t="s">
        <v>55</v>
      </c>
      <c r="D10" s="51" t="s">
        <v>55</v>
      </c>
    </row>
    <row r="11" spans="2:4" x14ac:dyDescent="0.25">
      <c r="B11" s="52" t="s">
        <v>50</v>
      </c>
      <c r="C11" s="48" t="s">
        <v>55</v>
      </c>
      <c r="D11" s="51" t="s">
        <v>55</v>
      </c>
    </row>
    <row r="12" spans="2:4" x14ac:dyDescent="0.25">
      <c r="B12" s="52" t="s">
        <v>51</v>
      </c>
      <c r="C12" s="48" t="s">
        <v>55</v>
      </c>
      <c r="D12" s="51" t="s">
        <v>55</v>
      </c>
    </row>
    <row r="13" spans="2:4" x14ac:dyDescent="0.25">
      <c r="B13" s="52" t="s">
        <v>52</v>
      </c>
      <c r="C13" s="48" t="s">
        <v>55</v>
      </c>
      <c r="D13" s="51" t="s">
        <v>55</v>
      </c>
    </row>
    <row r="14" spans="2:4" x14ac:dyDescent="0.25">
      <c r="B14" s="52" t="s">
        <v>53</v>
      </c>
      <c r="C14" s="48" t="s">
        <v>55</v>
      </c>
      <c r="D14" s="51" t="s">
        <v>55</v>
      </c>
    </row>
    <row r="15" spans="2:4" ht="15.75" thickBot="1" x14ac:dyDescent="0.3">
      <c r="B15" s="53" t="s">
        <v>54</v>
      </c>
      <c r="C15" s="54" t="s">
        <v>55</v>
      </c>
      <c r="D15" s="55" t="s">
        <v>56</v>
      </c>
    </row>
    <row r="16" spans="2:4" x14ac:dyDescent="0.25">
      <c r="B16" s="112" t="s">
        <v>8</v>
      </c>
      <c r="C16" s="49"/>
      <c r="D16" s="50"/>
    </row>
    <row r="17" spans="2:4" x14ac:dyDescent="0.25">
      <c r="B17" s="58" t="s">
        <v>67</v>
      </c>
      <c r="C17" s="48" t="s">
        <v>55</v>
      </c>
      <c r="D17" s="51" t="s">
        <v>55</v>
      </c>
    </row>
    <row r="18" spans="2:4" x14ac:dyDescent="0.25">
      <c r="B18" s="113" t="s">
        <v>58</v>
      </c>
      <c r="C18" s="1"/>
      <c r="D18" s="37"/>
    </row>
    <row r="19" spans="2:4" ht="15.75" thickBot="1" x14ac:dyDescent="0.3">
      <c r="B19" s="9" t="s">
        <v>57</v>
      </c>
      <c r="C19" s="54" t="s">
        <v>55</v>
      </c>
      <c r="D19" s="55" t="s">
        <v>55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costos</vt:lpstr>
      <vt:lpstr>deducibles</vt:lpstr>
      <vt:lpstr>coberturas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EMISION1</dc:creator>
  <cp:lastModifiedBy>Mayra Martinez</cp:lastModifiedBy>
  <dcterms:created xsi:type="dcterms:W3CDTF">2019-03-13T02:11:22Z</dcterms:created>
  <dcterms:modified xsi:type="dcterms:W3CDTF">2020-03-17T22:14:47Z</dcterms:modified>
</cp:coreProperties>
</file>